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<sst xmlns="http://schemas.openxmlformats.org/spreadsheetml/2006/main" count="71" uniqueCount="62">
  <si>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</si>
  <si>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</si>
  <si>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</si>
  <si>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</si>
  <si>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</si>
  <si>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</si>
  <si>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</si>
  <si>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</si>
  <si>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</si>
  <si>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</si>
  <si>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</si>
  <si>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</si>
  <si>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</si>
  <si>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</si>
  <si>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</si>
  <si>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>Ip</t>
  </si>
  <si>
    <t>PR / Rs</t>
  </si>
  <si>
    <t>Kp</t>
  </si>
  <si>
    <t>Kpu</t>
  </si>
  <si>
    <t>Pom</t>
  </si>
  <si>
    <t>Iks</t>
  </si>
  <si>
    <t>St</t>
  </si>
  <si>
    <t>Plp</t>
  </si>
  <si>
    <t>Pl</t>
  </si>
  <si>
    <t>Pki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</si>
  <si>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</si>
  <si>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</si>
  <si>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</si>
  <si>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</si>
  <si>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</si>
  <si>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</si>
  <si>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</si>
  <si>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</si>
  <si>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</si>
  <si>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</si>
  <si>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</si>
  <si>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</si>
  <si>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</si>
  <si>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</si>
  <si>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 xml:space="preserve">Total judges </t>
  </si>
  <si>
    <t>Municipal Court -- Case Filings</t>
  </si>
  <si>
    <t>Zenica</t>
  </si>
  <si>
    <t>Ov-I&amp;H</t>
  </si>
  <si>
    <t>Ov</t>
  </si>
  <si>
    <t>Ov/Dnh</t>
  </si>
  <si>
    <t>Dn I</t>
  </si>
  <si>
    <t>estimated</t>
  </si>
  <si>
    <t>CASELOAD INDEX (the number of judges needed to cover the core caseload)</t>
  </si>
  <si>
    <t xml:space="preserve">Bankrupcty and Liquidation cases from the Cantonal Court, to be handled by the new Commericial Division </t>
  </si>
  <si>
    <t>RL</t>
  </si>
  <si>
    <t>Commercial cases from the other Municipal Courts, to be handled by the new Commercial Division</t>
  </si>
  <si>
    <t>Ps</t>
  </si>
  <si>
    <t>ADJUSTED CASELOAD INDEX</t>
  </si>
  <si>
    <t>Breza</t>
  </si>
  <si>
    <t>Kakanj</t>
  </si>
  <si>
    <t>Maglaj</t>
  </si>
  <si>
    <t>Olovo</t>
  </si>
  <si>
    <t>Tešanj</t>
  </si>
  <si>
    <t>Vareš</t>
  </si>
  <si>
    <t>Visoko</t>
  </si>
  <si>
    <t>Zavidovići</t>
  </si>
  <si>
    <t>Žepče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</si>
</sst>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5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41</v>
      </c>
      <c r="E2" s="11"/>
    </row>
    <row r="3" ht="26.25">
      <c r="A3" s="11" t="s">
        <v>40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31</v>
      </c>
      <c r="G5" s="6" t="s">
        <v>32</v>
      </c>
      <c r="H5" s="6" t="s">
        <v>37</v>
      </c>
      <c r="I5" s="6" t="s">
        <v>36</v>
      </c>
      <c r="J5" s="6" t="s">
        <v>46</v>
      </c>
      <c r="K5" s="5"/>
      <c r="L5" s="7" t="s">
        <v>39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33</v>
      </c>
      <c r="H6" s="9" t="s">
        <v>35</v>
      </c>
      <c r="I6" s="9" t="s">
        <v>35</v>
      </c>
      <c r="J6" s="9" t="s">
        <v>30</v>
      </c>
      <c r="K6" s="9" t="s">
        <v>29</v>
      </c>
      <c r="L6" s="10" t="s">
        <v>38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585</v>
      </c>
      <c r="C8" s="12">
        <v>620</v>
      </c>
      <c r="D8" s="12">
        <v>529</v>
      </c>
      <c r="E8" s="12">
        <v>700</v>
      </c>
      <c r="F8" s="12">
        <v>332</v>
      </c>
      <c r="G8" s="12">
        <f>PRODUCT(F8,2)</f>
        <v>664</v>
      </c>
      <c r="H8" s="12">
        <f aca="true" t="shared" si="0" ref="H8:H21">AVERAGE(B8,C8,D8,E8,G8)</f>
        <v>619.6</v>
      </c>
      <c r="I8" s="12">
        <f aca="true" t="shared" si="1" ref="I8:I21">AVERAGE(E8,G8)</f>
        <v>682</v>
      </c>
      <c r="J8" s="12">
        <v>220</v>
      </c>
      <c r="K8" s="12">
        <f>POWER(J8,-1)</f>
        <v>0.004545454545454545</v>
      </c>
      <c r="L8" s="13">
        <f>PRODUCT(I8,K8)</f>
        <v>3.0999999999999996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225</v>
      </c>
      <c r="C9" s="12">
        <v>167</v>
      </c>
      <c r="D9" s="12">
        <v>193</v>
      </c>
      <c r="E9" s="12">
        <v>273</v>
      </c>
      <c r="F9" s="12">
        <v>100</v>
      </c>
      <c r="G9" s="12">
        <f aca="true" t="shared" si="2" ref="G9:G38">PRODUCT(F9,2)</f>
        <v>200</v>
      </c>
      <c r="H9" s="12">
        <f t="shared" si="0"/>
        <v>211.6</v>
      </c>
      <c r="I9" s="12">
        <f t="shared" si="1"/>
        <v>236.5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139</v>
      </c>
      <c r="C10" s="12">
        <v>191</v>
      </c>
      <c r="D10" s="12">
        <v>138</v>
      </c>
      <c r="E10" s="12">
        <v>125</v>
      </c>
      <c r="F10" s="12">
        <v>51</v>
      </c>
      <c r="G10" s="12">
        <f t="shared" si="2"/>
        <v>102</v>
      </c>
      <c r="H10" s="12">
        <f t="shared" si="0"/>
        <v>139</v>
      </c>
      <c r="I10" s="12">
        <f t="shared" si="1"/>
        <v>113.5</v>
      </c>
      <c r="J10" s="12">
        <v>220</v>
      </c>
      <c r="K10" s="12">
        <f aca="true" t="shared" si="3" ref="K10:K27">POWER(J10,-1)</f>
        <v>0.004545454545454545</v>
      </c>
      <c r="L10" s="13">
        <f aca="true" t="shared" si="4" ref="L10:L27">PRODUCT(I10,K10)</f>
        <v>0.5159090909090909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91</v>
      </c>
      <c r="C11" s="12">
        <v>325</v>
      </c>
      <c r="D11" s="12">
        <v>134</v>
      </c>
      <c r="E11" s="12">
        <v>164</v>
      </c>
      <c r="F11" s="12">
        <v>100</v>
      </c>
      <c r="G11" s="12">
        <f t="shared" si="2"/>
        <v>200</v>
      </c>
      <c r="H11" s="12">
        <f t="shared" si="0"/>
        <v>182.8</v>
      </c>
      <c r="I11" s="12">
        <f t="shared" si="1"/>
        <v>182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2725</v>
      </c>
      <c r="C12" s="12">
        <v>3273</v>
      </c>
      <c r="D12" s="12">
        <v>3164</v>
      </c>
      <c r="E12" s="12">
        <v>3429</v>
      </c>
      <c r="F12" s="12">
        <v>1115</v>
      </c>
      <c r="G12" s="12">
        <f t="shared" si="2"/>
        <v>2230</v>
      </c>
      <c r="H12" s="12">
        <f t="shared" si="0"/>
        <v>2964.2</v>
      </c>
      <c r="I12" s="12">
        <f t="shared" si="1"/>
        <v>2829.5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562</v>
      </c>
      <c r="C13" s="12">
        <v>622</v>
      </c>
      <c r="D13" s="12">
        <v>863</v>
      </c>
      <c r="E13" s="12">
        <v>796</v>
      </c>
      <c r="F13" s="12">
        <v>461</v>
      </c>
      <c r="G13" s="12">
        <f t="shared" si="2"/>
        <v>922</v>
      </c>
      <c r="H13" s="12">
        <f t="shared" si="0"/>
        <v>753</v>
      </c>
      <c r="I13" s="12">
        <f t="shared" si="1"/>
        <v>859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2755</v>
      </c>
      <c r="C14" s="12">
        <v>2534</v>
      </c>
      <c r="D14" s="12">
        <v>2123</v>
      </c>
      <c r="E14" s="12">
        <v>1707</v>
      </c>
      <c r="F14" s="12">
        <v>928</v>
      </c>
      <c r="G14" s="12">
        <f t="shared" si="2"/>
        <v>1856</v>
      </c>
      <c r="H14" s="12">
        <f t="shared" si="0"/>
        <v>2195</v>
      </c>
      <c r="I14" s="12">
        <f t="shared" si="1"/>
        <v>1781.5</v>
      </c>
      <c r="J14" s="12">
        <v>300</v>
      </c>
      <c r="K14" s="12">
        <f t="shared" si="3"/>
        <v>0.0033333333333333335</v>
      </c>
      <c r="L14" s="13">
        <f t="shared" si="4"/>
        <v>5.9383333333333335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485</v>
      </c>
      <c r="C15" s="12">
        <v>234</v>
      </c>
      <c r="D15" s="12">
        <v>236</v>
      </c>
      <c r="E15" s="12">
        <v>206</v>
      </c>
      <c r="F15" s="12">
        <v>116</v>
      </c>
      <c r="G15" s="12">
        <f t="shared" si="2"/>
        <v>232</v>
      </c>
      <c r="H15" s="12">
        <f t="shared" si="0"/>
        <v>278.6</v>
      </c>
      <c r="I15" s="12">
        <f t="shared" si="1"/>
        <v>219</v>
      </c>
      <c r="J15" s="12">
        <v>300</v>
      </c>
      <c r="K15" s="12">
        <f t="shared" si="3"/>
        <v>0.0033333333333333335</v>
      </c>
      <c r="L15" s="13">
        <f t="shared" si="4"/>
        <v>0.7300000000000001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15</v>
      </c>
      <c r="C16" s="12">
        <v>712</v>
      </c>
      <c r="D16" s="12">
        <v>864</v>
      </c>
      <c r="E16" s="12">
        <v>760</v>
      </c>
      <c r="F16" s="12">
        <v>506</v>
      </c>
      <c r="G16" s="12">
        <f t="shared" si="2"/>
        <v>1012</v>
      </c>
      <c r="H16" s="12">
        <f t="shared" si="0"/>
        <v>672.6</v>
      </c>
      <c r="I16" s="12">
        <f t="shared" si="1"/>
        <v>886</v>
      </c>
      <c r="J16" s="12">
        <v>600</v>
      </c>
      <c r="K16" s="12">
        <f t="shared" si="3"/>
        <v>0.0016666666666666668</v>
      </c>
      <c r="L16" s="13">
        <f t="shared" si="4"/>
        <v>1.4766666666666668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195</v>
      </c>
      <c r="C17" s="12">
        <v>494</v>
      </c>
      <c r="D17" s="12">
        <v>231</v>
      </c>
      <c r="E17" s="12">
        <v>220</v>
      </c>
      <c r="F17" s="12">
        <v>112</v>
      </c>
      <c r="G17" s="12">
        <f t="shared" si="2"/>
        <v>224</v>
      </c>
      <c r="H17" s="12">
        <f t="shared" si="0"/>
        <v>272.8</v>
      </c>
      <c r="I17" s="12">
        <f t="shared" si="1"/>
        <v>222</v>
      </c>
      <c r="J17" s="12">
        <v>600</v>
      </c>
      <c r="K17" s="12">
        <f t="shared" si="3"/>
        <v>0.0016666666666666668</v>
      </c>
      <c r="L17" s="13">
        <f t="shared" si="4"/>
        <v>0.37000000000000005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1771</v>
      </c>
      <c r="C18" s="12">
        <v>1990</v>
      </c>
      <c r="D18" s="12">
        <v>1920</v>
      </c>
      <c r="E18" s="12">
        <v>1460</v>
      </c>
      <c r="F18" s="12">
        <v>710</v>
      </c>
      <c r="G18" s="12">
        <f t="shared" si="2"/>
        <v>1420</v>
      </c>
      <c r="H18" s="12">
        <f t="shared" si="0"/>
        <v>1712.2</v>
      </c>
      <c r="I18" s="12">
        <f t="shared" si="1"/>
        <v>1440</v>
      </c>
      <c r="J18" s="14">
        <v>750</v>
      </c>
      <c r="K18" s="12">
        <f t="shared" si="3"/>
        <v>0.0013333333333333333</v>
      </c>
      <c r="L18" s="13">
        <f t="shared" si="4"/>
        <v>1.92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337</v>
      </c>
      <c r="C19" s="12">
        <v>477</v>
      </c>
      <c r="D19" s="12">
        <v>456</v>
      </c>
      <c r="E19" s="12">
        <v>389</v>
      </c>
      <c r="F19" s="12">
        <v>367</v>
      </c>
      <c r="G19" s="12">
        <f t="shared" si="2"/>
        <v>734</v>
      </c>
      <c r="H19" s="12">
        <f t="shared" si="0"/>
        <v>478.6</v>
      </c>
      <c r="I19" s="12">
        <f t="shared" si="1"/>
        <v>561.5</v>
      </c>
      <c r="J19" s="14">
        <v>1800</v>
      </c>
      <c r="K19" s="12">
        <f t="shared" si="3"/>
        <v>0.0005555555555555556</v>
      </c>
      <c r="L19" s="13">
        <f t="shared" si="4"/>
        <v>0.31194444444444447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/>
      <c r="C20" s="12"/>
      <c r="D20" s="12"/>
      <c r="E20" s="12"/>
      <c r="F20" s="12">
        <v>0</v>
      </c>
      <c r="G20" s="12">
        <f t="shared" si="2"/>
        <v>0</v>
      </c>
      <c r="H20" s="12">
        <f t="shared" si="0"/>
        <v>0</v>
      </c>
      <c r="I20" s="12">
        <f t="shared" si="1"/>
        <v>0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821</v>
      </c>
      <c r="C21" s="12">
        <v>99</v>
      </c>
      <c r="D21" s="12">
        <v>56</v>
      </c>
      <c r="E21" s="12">
        <v>58</v>
      </c>
      <c r="F21" s="12">
        <v>24</v>
      </c>
      <c r="G21" s="12">
        <f t="shared" si="2"/>
        <v>48</v>
      </c>
      <c r="H21" s="12">
        <f t="shared" si="0"/>
        <v>216.4</v>
      </c>
      <c r="I21" s="12">
        <f t="shared" si="1"/>
        <v>53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495</v>
      </c>
      <c r="C22" s="12">
        <v>4000</v>
      </c>
      <c r="D22" s="12">
        <v>5984</v>
      </c>
      <c r="E22" s="12">
        <v>2254</v>
      </c>
      <c r="F22" s="12">
        <v>5180</v>
      </c>
      <c r="G22" s="12">
        <f t="shared" si="2"/>
        <v>10360</v>
      </c>
      <c r="H22" s="12">
        <f>AVERAGE(B22,C22,D22,E22,G22)</f>
        <v>4618.6</v>
      </c>
      <c r="I22" s="12">
        <f>AVERAGE(E22,G22)</f>
        <v>6307</v>
      </c>
      <c r="J22" s="14">
        <v>3300</v>
      </c>
      <c r="K22" s="12">
        <f t="shared" si="3"/>
        <v>0.00030303030303030303</v>
      </c>
      <c r="L22" s="13">
        <f t="shared" si="4"/>
        <v>1.9112121212121211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>
        <v>1088</v>
      </c>
      <c r="C23" s="12">
        <v>1444</v>
      </c>
      <c r="D23" s="12">
        <v>1713</v>
      </c>
      <c r="E23" s="12">
        <v>906</v>
      </c>
      <c r="F23" s="12">
        <v>589</v>
      </c>
      <c r="G23" s="12">
        <f t="shared" si="2"/>
        <v>1178</v>
      </c>
      <c r="H23" s="12">
        <f aca="true" t="shared" si="5" ref="H23:H38">AVERAGE(B23,C23,D23,E23,G23)</f>
        <v>1265.8</v>
      </c>
      <c r="I23" s="12">
        <f aca="true" t="shared" si="6" ref="I23:I38">AVERAGE(E23,G23)</f>
        <v>1042</v>
      </c>
      <c r="J23" s="14">
        <v>5500</v>
      </c>
      <c r="K23" s="12">
        <f t="shared" si="3"/>
        <v>0.0001818181818181818</v>
      </c>
      <c r="L23" s="13">
        <f t="shared" si="4"/>
        <v>0.18945454545454543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300</v>
      </c>
      <c r="K24" s="12">
        <f t="shared" si="3"/>
        <v>0.0033333333333333335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>
        <v>24</v>
      </c>
      <c r="C25" s="12">
        <v>11</v>
      </c>
      <c r="D25" s="12">
        <v>20</v>
      </c>
      <c r="E25" s="12">
        <v>21</v>
      </c>
      <c r="F25" s="12">
        <v>15</v>
      </c>
      <c r="G25" s="12">
        <f t="shared" si="2"/>
        <v>30</v>
      </c>
      <c r="H25" s="12">
        <f t="shared" si="5"/>
        <v>21.2</v>
      </c>
      <c r="I25" s="12">
        <f t="shared" si="6"/>
        <v>25.5</v>
      </c>
      <c r="J25" s="14">
        <v>900</v>
      </c>
      <c r="K25" s="12">
        <f t="shared" si="3"/>
        <v>0.0011111111111111111</v>
      </c>
      <c r="L25" s="13">
        <f t="shared" si="4"/>
        <v>0.028333333333333332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95</v>
      </c>
      <c r="C26" s="12">
        <v>2020</v>
      </c>
      <c r="D26" s="12">
        <v>5517</v>
      </c>
      <c r="E26" s="12">
        <v>5043</v>
      </c>
      <c r="F26" s="12">
        <v>1660</v>
      </c>
      <c r="G26" s="12">
        <f t="shared" si="2"/>
        <v>3320</v>
      </c>
      <c r="H26" s="12">
        <f t="shared" si="5"/>
        <v>3199</v>
      </c>
      <c r="I26" s="12">
        <f t="shared" si="6"/>
        <v>4181.5</v>
      </c>
      <c r="J26" s="12"/>
      <c r="K26" s="12"/>
      <c r="L26" s="1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>
        <v>2</v>
      </c>
      <c r="C27" s="12">
        <v>6</v>
      </c>
      <c r="D27" s="12">
        <v>5</v>
      </c>
      <c r="E27" s="12">
        <v>12</v>
      </c>
      <c r="F27" s="12">
        <v>8</v>
      </c>
      <c r="G27" s="12">
        <f t="shared" si="2"/>
        <v>16</v>
      </c>
      <c r="H27" s="12">
        <f t="shared" si="5"/>
        <v>8.2</v>
      </c>
      <c r="I27" s="12">
        <f t="shared" si="6"/>
        <v>14</v>
      </c>
      <c r="J27" s="12">
        <v>700</v>
      </c>
      <c r="K27" s="12">
        <f t="shared" si="3"/>
        <v>0.0014285714285714286</v>
      </c>
      <c r="L27" s="13">
        <f t="shared" si="4"/>
        <v>0.02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>
        <v>226</v>
      </c>
      <c r="C28" s="12">
        <v>140</v>
      </c>
      <c r="D28" s="12">
        <v>210</v>
      </c>
      <c r="E28" s="12">
        <v>275</v>
      </c>
      <c r="F28" s="12">
        <v>114</v>
      </c>
      <c r="G28" s="12">
        <f t="shared" si="2"/>
        <v>228</v>
      </c>
      <c r="H28" s="12">
        <f t="shared" si="5"/>
        <v>215.8</v>
      </c>
      <c r="I28" s="12">
        <f t="shared" si="6"/>
        <v>251.5</v>
      </c>
      <c r="J28" s="12"/>
      <c r="K28" s="12"/>
      <c r="L28" s="1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22</v>
      </c>
      <c r="B29" s="12">
        <v>5</v>
      </c>
      <c r="C29" s="12">
        <v>15</v>
      </c>
      <c r="D29" s="12">
        <v>9</v>
      </c>
      <c r="E29" s="12">
        <v>14</v>
      </c>
      <c r="F29" s="12">
        <v>0</v>
      </c>
      <c r="G29" s="12">
        <f t="shared" si="2"/>
        <v>0</v>
      </c>
      <c r="H29" s="12">
        <f t="shared" si="5"/>
        <v>8.6</v>
      </c>
      <c r="I29" s="12">
        <f t="shared" si="6"/>
        <v>7</v>
      </c>
      <c r="J29" s="12"/>
      <c r="K29" s="12"/>
      <c r="L29" s="1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23</v>
      </c>
      <c r="B30" s="12">
        <v>2</v>
      </c>
      <c r="C30" s="12">
        <v>0</v>
      </c>
      <c r="D30" s="12">
        <v>5</v>
      </c>
      <c r="E30" s="12">
        <v>4</v>
      </c>
      <c r="F30" s="12">
        <v>3</v>
      </c>
      <c r="G30" s="12">
        <f t="shared" si="2"/>
        <v>6</v>
      </c>
      <c r="H30" s="12">
        <f t="shared" si="5"/>
        <v>3.4</v>
      </c>
      <c r="I30" s="12">
        <f t="shared" si="6"/>
        <v>5</v>
      </c>
      <c r="J30" s="12"/>
      <c r="K30" s="12"/>
      <c r="L30" s="1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24</v>
      </c>
      <c r="B31" s="12">
        <v>80</v>
      </c>
      <c r="C31" s="12">
        <v>77</v>
      </c>
      <c r="D31" s="12">
        <v>69</v>
      </c>
      <c r="E31" s="12">
        <v>53</v>
      </c>
      <c r="F31" s="12">
        <v>11</v>
      </c>
      <c r="G31" s="12">
        <f t="shared" si="2"/>
        <v>22</v>
      </c>
      <c r="H31" s="12">
        <f t="shared" si="5"/>
        <v>60.2</v>
      </c>
      <c r="I31" s="12">
        <f t="shared" si="6"/>
        <v>37.5</v>
      </c>
      <c r="J31" s="12"/>
      <c r="K31" s="12"/>
      <c r="L31" s="1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42</v>
      </c>
      <c r="B32" s="12">
        <v>3217</v>
      </c>
      <c r="C32" s="12">
        <v>2347</v>
      </c>
      <c r="D32" s="12">
        <v>3113</v>
      </c>
      <c r="E32" s="12">
        <v>3189</v>
      </c>
      <c r="F32" s="12">
        <v>1805</v>
      </c>
      <c r="G32" s="12">
        <f t="shared" si="2"/>
        <v>3610</v>
      </c>
      <c r="H32" s="12">
        <f t="shared" si="5"/>
        <v>3095.2</v>
      </c>
      <c r="I32" s="12">
        <f t="shared" si="6"/>
        <v>3399.5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1409</v>
      </c>
      <c r="C33" s="12">
        <v>1396</v>
      </c>
      <c r="D33" s="12">
        <v>1434</v>
      </c>
      <c r="E33" s="12">
        <v>1532</v>
      </c>
      <c r="F33" s="12">
        <v>664</v>
      </c>
      <c r="G33" s="12">
        <f t="shared" si="2"/>
        <v>1328</v>
      </c>
      <c r="H33" s="12">
        <f t="shared" si="5"/>
        <v>1419.8</v>
      </c>
      <c r="I33" s="12">
        <f t="shared" si="6"/>
        <v>1430</v>
      </c>
      <c r="J33" s="12"/>
      <c r="K33" s="12"/>
      <c r="L33" s="1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5898</v>
      </c>
      <c r="C34" s="12">
        <v>2890</v>
      </c>
      <c r="D34" s="12">
        <v>2466</v>
      </c>
      <c r="E34" s="12">
        <v>7059</v>
      </c>
      <c r="F34" s="12">
        <v>2807</v>
      </c>
      <c r="G34" s="12">
        <f t="shared" si="2"/>
        <v>5614</v>
      </c>
      <c r="H34" s="12">
        <f t="shared" si="5"/>
        <v>4785.4</v>
      </c>
      <c r="I34" s="12">
        <f t="shared" si="6"/>
        <v>6336.5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1088</v>
      </c>
      <c r="C35" s="12">
        <v>1163</v>
      </c>
      <c r="D35" s="12">
        <v>1216</v>
      </c>
      <c r="E35" s="12">
        <v>1134</v>
      </c>
      <c r="F35" s="12">
        <v>339</v>
      </c>
      <c r="G35" s="12">
        <f t="shared" si="2"/>
        <v>678</v>
      </c>
      <c r="H35" s="12">
        <f t="shared" si="5"/>
        <v>1055.8</v>
      </c>
      <c r="I35" s="12">
        <f t="shared" si="6"/>
        <v>906</v>
      </c>
      <c r="J35" s="12"/>
      <c r="K35" s="12"/>
      <c r="L35" s="1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43</v>
      </c>
      <c r="B36" s="12">
        <v>1674</v>
      </c>
      <c r="C36" s="12">
        <v>2777</v>
      </c>
      <c r="D36" s="12">
        <v>3317</v>
      </c>
      <c r="E36" s="12">
        <v>4458</v>
      </c>
      <c r="F36" s="12">
        <v>3334</v>
      </c>
      <c r="G36" s="12">
        <f t="shared" si="2"/>
        <v>6668</v>
      </c>
      <c r="H36" s="12">
        <f t="shared" si="5"/>
        <v>3778.8</v>
      </c>
      <c r="I36" s="12">
        <f t="shared" si="6"/>
        <v>5563</v>
      </c>
      <c r="J36" s="12"/>
      <c r="K36" s="12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44</v>
      </c>
      <c r="B37" s="12">
        <v>180</v>
      </c>
      <c r="C37" s="12">
        <v>2335</v>
      </c>
      <c r="D37" s="12">
        <v>5493</v>
      </c>
      <c r="E37" s="12">
        <v>4625</v>
      </c>
      <c r="F37" s="12">
        <v>1052</v>
      </c>
      <c r="G37" s="12">
        <f t="shared" si="2"/>
        <v>2104</v>
      </c>
      <c r="H37" s="12">
        <f t="shared" si="5"/>
        <v>2947.4</v>
      </c>
      <c r="I37" s="12">
        <f t="shared" si="6"/>
        <v>3364.5</v>
      </c>
      <c r="J37" s="12"/>
      <c r="K37" s="12"/>
      <c r="L37" s="1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45</v>
      </c>
      <c r="B38" s="12">
        <v>0</v>
      </c>
      <c r="C38" s="12">
        <v>0</v>
      </c>
      <c r="D38" s="12">
        <v>106</v>
      </c>
      <c r="E38" s="12">
        <v>35</v>
      </c>
      <c r="F38" s="12">
        <v>17</v>
      </c>
      <c r="G38" s="12">
        <f t="shared" si="2"/>
        <v>34</v>
      </c>
      <c r="H38" s="12">
        <f t="shared" si="5"/>
        <v>35</v>
      </c>
      <c r="I38" s="12">
        <f t="shared" si="6"/>
        <v>34.5</v>
      </c>
      <c r="J38" s="12"/>
      <c r="K38" s="12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47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>
        <f>SUM(L8:L38)</f>
        <v>16.511853535353534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15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5"/>
      <c r="B42" s="16" t="s">
        <v>28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5"/>
      <c r="B43" s="16" t="s">
        <v>34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" t="s">
        <v>48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3" t="s">
        <v>21</v>
      </c>
      <c r="B46" s="12">
        <v>12</v>
      </c>
      <c r="C46" s="12">
        <v>6</v>
      </c>
      <c r="D46" s="12">
        <v>30</v>
      </c>
      <c r="E46" s="12">
        <v>11</v>
      </c>
      <c r="F46" s="12">
        <v>3</v>
      </c>
      <c r="G46" s="12">
        <f>PRODUCT(F46,2)</f>
        <v>6</v>
      </c>
      <c r="H46" s="12">
        <f>AVERAGE(B46,C46,D46,E46,G46)</f>
        <v>13</v>
      </c>
      <c r="I46" s="12">
        <f>AVERAGE(E46,G46)</f>
        <v>8.5</v>
      </c>
      <c r="J46" s="12">
        <v>44</v>
      </c>
      <c r="K46" s="12">
        <f>POWER(J46,-1)</f>
        <v>0.022727272727272728</v>
      </c>
      <c r="L46" s="13">
        <f>PRODUCT(I46,K46)</f>
        <v>0.19318181818181818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3" t="s">
        <v>49</v>
      </c>
      <c r="B47" s="12">
        <v>62</v>
      </c>
      <c r="C47" s="12">
        <v>94</v>
      </c>
      <c r="D47" s="12">
        <v>252</v>
      </c>
      <c r="E47" s="12">
        <v>149</v>
      </c>
      <c r="F47" s="12">
        <v>59</v>
      </c>
      <c r="G47" s="12">
        <f>PRODUCT(F47,2)</f>
        <v>118</v>
      </c>
      <c r="H47" s="12">
        <f>AVERAGE(B47,C47,D47,E47,G47)</f>
        <v>135</v>
      </c>
      <c r="I47" s="12">
        <f>AVERAGE(E47,G47)</f>
        <v>133.5</v>
      </c>
      <c r="J47" s="12">
        <v>110</v>
      </c>
      <c r="K47" s="12">
        <f>POWER(J47,-1)</f>
        <v>0.00909090909090909</v>
      </c>
      <c r="L47" s="13">
        <f>PRODUCT(I47,K47)</f>
        <v>1.2136363636363636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" t="s">
        <v>50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3" t="s">
        <v>51</v>
      </c>
      <c r="B50" s="15" t="s">
        <v>53</v>
      </c>
      <c r="C50" s="15"/>
      <c r="D50" s="15"/>
      <c r="E50" s="15"/>
      <c r="F50" s="15"/>
      <c r="G50" s="15"/>
      <c r="H50" s="15"/>
      <c r="I50" s="15"/>
      <c r="J50" s="15"/>
      <c r="K50" s="15"/>
      <c r="L50" s="12">
        <v>0.8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3" t="s">
        <v>51</v>
      </c>
      <c r="B51" s="15" t="s">
        <v>54</v>
      </c>
      <c r="C51" s="15"/>
      <c r="D51" s="15"/>
      <c r="E51" s="15"/>
      <c r="F51" s="15"/>
      <c r="G51" s="15"/>
      <c r="H51" s="15"/>
      <c r="I51" s="15"/>
      <c r="J51" s="15"/>
      <c r="K51" s="15"/>
      <c r="L51" s="12">
        <v>0.34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3" t="s">
        <v>51</v>
      </c>
      <c r="B52" s="15" t="s">
        <v>55</v>
      </c>
      <c r="C52" s="15"/>
      <c r="D52" s="15"/>
      <c r="E52" s="15"/>
      <c r="F52" s="15"/>
      <c r="G52" s="15"/>
      <c r="H52" s="15"/>
      <c r="I52" s="15"/>
      <c r="J52" s="15"/>
      <c r="K52" s="15"/>
      <c r="L52" s="12">
        <v>0.09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3" t="s">
        <v>51</v>
      </c>
      <c r="B53" s="15" t="s">
        <v>56</v>
      </c>
      <c r="C53" s="15"/>
      <c r="D53" s="15"/>
      <c r="E53" s="15"/>
      <c r="F53" s="15"/>
      <c r="G53" s="15"/>
      <c r="H53" s="15"/>
      <c r="I53" s="15"/>
      <c r="J53" s="15"/>
      <c r="K53" s="15"/>
      <c r="L53" s="12">
        <v>0.05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3" t="s">
        <v>51</v>
      </c>
      <c r="B54" s="15" t="s">
        <v>57</v>
      </c>
      <c r="C54" s="15"/>
      <c r="D54" s="15"/>
      <c r="E54" s="15"/>
      <c r="F54" s="15"/>
      <c r="G54" s="15"/>
      <c r="H54" s="15"/>
      <c r="I54" s="15"/>
      <c r="J54" s="15"/>
      <c r="K54" s="15"/>
      <c r="L54" s="12"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3" t="s">
        <v>51</v>
      </c>
      <c r="B55" s="15" t="s">
        <v>58</v>
      </c>
      <c r="C55" s="15"/>
      <c r="D55" s="15"/>
      <c r="E55" s="15"/>
      <c r="F55" s="15"/>
      <c r="G55" s="15"/>
      <c r="H55" s="15"/>
      <c r="I55" s="15"/>
      <c r="J55" s="15"/>
      <c r="K55" s="15"/>
      <c r="L55" s="12">
        <v>0.21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3" t="s">
        <v>51</v>
      </c>
      <c r="B56" s="15" t="s">
        <v>59</v>
      </c>
      <c r="C56" s="15"/>
      <c r="D56" s="15"/>
      <c r="E56" s="15"/>
      <c r="F56" s="15"/>
      <c r="G56" s="15"/>
      <c r="H56" s="15"/>
      <c r="I56" s="15"/>
      <c r="J56" s="15"/>
      <c r="K56" s="15"/>
      <c r="L56" s="12">
        <v>0.28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3" t="s">
        <v>51</v>
      </c>
      <c r="B57" s="15" t="s">
        <v>60</v>
      </c>
      <c r="C57" s="15"/>
      <c r="D57" s="15"/>
      <c r="E57" s="15"/>
      <c r="F57" s="15"/>
      <c r="G57" s="15"/>
      <c r="H57" s="15"/>
      <c r="I57" s="15"/>
      <c r="J57" s="15"/>
      <c r="K57" s="15"/>
      <c r="L57" s="12">
        <v>0.15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3" t="s">
        <v>51</v>
      </c>
      <c r="B58" t="s">
        <v>61</v>
      </c>
      <c r="L58" s="17">
        <v>0.1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3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3" t="s">
        <v>52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3">
        <f>SUM(L40:L59)</f>
        <v>19.93867171717172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2002-07-29T14:04:04Z</cp:lastPrinted>
  <dcterms:created xsi:type="dcterms:W3CDTF">2002-07-04T12:53:46Z</dcterms:created>
  <dcterms:modified xsi:type="dcterms:W3CDTF">2002-07-13T10:01:23Z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